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nbparr/Google Drive/tz_zb_falciparum_popgen/supplement/"/>
    </mc:Choice>
  </mc:AlternateContent>
  <xr:revisionPtr revIDLastSave="0" documentId="13_ncr:1_{189113F3-A148-3C49-BD98-A571E1F2A663}" xr6:coauthVersionLast="36" xr6:coauthVersionMax="36" xr10:uidLastSave="{00000000-0000-0000-0000-000000000000}"/>
  <bookViews>
    <workbookView xWindow="80" yWindow="560" windowWidth="27640" windowHeight="16540" activeTab="1" xr2:uid="{10AD1CFE-2184-3149-AFB9-10E4CAA9FAA3}"/>
  </bookViews>
  <sheets>
    <sheet name="A - Candidate sWGA primer sets" sheetId="1" r:id="rId1"/>
    <sheet name="B - Initial assessment (qPCR)" sheetId="2" r:id="rId2"/>
    <sheet name="C - NGS assessment (MiSeq)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4" i="3" l="1"/>
  <c r="J24" i="3"/>
  <c r="F24" i="3"/>
  <c r="L24" i="3" s="1"/>
  <c r="K23" i="3"/>
  <c r="J23" i="3"/>
  <c r="F23" i="3"/>
  <c r="L23" i="3" s="1"/>
  <c r="K22" i="3"/>
  <c r="J22" i="3"/>
  <c r="F22" i="3"/>
  <c r="L22" i="3" s="1"/>
  <c r="K21" i="3"/>
  <c r="J21" i="3"/>
  <c r="F21" i="3"/>
  <c r="L21" i="3" s="1"/>
  <c r="K20" i="3"/>
  <c r="J20" i="3"/>
  <c r="F20" i="3"/>
  <c r="L20" i="3" s="1"/>
  <c r="K19" i="3"/>
  <c r="J19" i="3"/>
  <c r="F19" i="3"/>
  <c r="L19" i="3" s="1"/>
  <c r="K18" i="3"/>
  <c r="J18" i="3"/>
  <c r="F18" i="3"/>
  <c r="L18" i="3" s="1"/>
  <c r="C15" i="3"/>
  <c r="C14" i="3"/>
  <c r="D14" i="3" s="1"/>
  <c r="C13" i="3"/>
  <c r="D12" i="3" s="1"/>
  <c r="C12" i="3"/>
  <c r="C11" i="3"/>
  <c r="C10" i="3"/>
  <c r="D10" i="3" s="1"/>
  <c r="C9" i="3"/>
  <c r="C8" i="3"/>
  <c r="C7" i="3"/>
  <c r="C6" i="3"/>
  <c r="D6" i="3" s="1"/>
  <c r="C5" i="3"/>
  <c r="C4" i="3"/>
  <c r="C3" i="3"/>
  <c r="C2" i="3"/>
  <c r="D4" i="3" l="1"/>
  <c r="D8" i="3"/>
  <c r="D2" i="3"/>
</calcChain>
</file>

<file path=xl/sharedStrings.xml><?xml version="1.0" encoding="utf-8"?>
<sst xmlns="http://schemas.openxmlformats.org/spreadsheetml/2006/main" count="182" uniqueCount="92">
  <si>
    <t>Name</t>
  </si>
  <si>
    <t>mitoDNA excluded?</t>
  </si>
  <si>
    <t>Ranked by</t>
  </si>
  <si>
    <t>_id</t>
  </si>
  <si>
    <t>score</t>
  </si>
  <si>
    <t>set_size</t>
  </si>
  <si>
    <t>bg_dist_mean</t>
  </si>
  <si>
    <t>fg_max_dist</t>
  </si>
  <si>
    <t>fg_dist_mean</t>
  </si>
  <si>
    <t>fg_dist_std</t>
  </si>
  <si>
    <t>fg_dist_gini</t>
  </si>
  <si>
    <t>scoring_fn</t>
  </si>
  <si>
    <t>primers</t>
  </si>
  <si>
    <t>JP1</t>
  </si>
  <si>
    <t>Yes</t>
  </si>
  <si>
    <t>(fg_dist_mean * fg_dist_gini) / (bg_dist_mean)</t>
  </si>
  <si>
    <t>ATATTATTAC,TACGATTA,TATTATCATA,TTATTATATTA</t>
  </si>
  <si>
    <t>JP2</t>
  </si>
  <si>
    <t>TAATATAATAA,TAATCGTA,TATATCATAA,TATGATAATA</t>
  </si>
  <si>
    <t>JP3</t>
  </si>
  <si>
    <t>ATATTATTAC,TACGATTA,TATTATGATA,TTATTATATTA</t>
  </si>
  <si>
    <t>JP4</t>
  </si>
  <si>
    <t>No</t>
  </si>
  <si>
    <t>CGATAATA,TAATATAATAA,TAATCGTA,TATCATAATA,TATGATAATA</t>
  </si>
  <si>
    <t>JP5</t>
  </si>
  <si>
    <t>ATATAATAAC,TAATATAATAA,TAATCGTA,TATCATAATA,TATGATAATA</t>
  </si>
  <si>
    <t>JP6</t>
  </si>
  <si>
    <t>CGATAATA,TAATATAATAA,TAATCGTA,TATATCATAA,TATGATAATA</t>
  </si>
  <si>
    <t>JP7</t>
  </si>
  <si>
    <t>ATATAATAAC,TAATATAATAA,TACGATAA,TATAACGA,TATAATAAGA,TATATGATAA,TATCATAATA,TATGATAATA</t>
  </si>
  <si>
    <t>JP8</t>
  </si>
  <si>
    <t>ATATAATAAC,TAATATAATAA,TACGATAA,TATAACGA,TATAATAATC,TATATGATAA,TATCATAATA,TATGATAATA</t>
  </si>
  <si>
    <t>JP9</t>
  </si>
  <si>
    <t>ATATAATAAC,TAATATAATAA,TATAATAAGA,TATAGTAATA,TATATGATAA,TATCATAATA,TATGATAATA,TCGTAATA</t>
  </si>
  <si>
    <t>JP10</t>
  </si>
  <si>
    <t>ATATAATAAC,CGATAATA,TAATATAATAA,TAATCGTA,TATATCATAA,TATCATAATA,TATGATAATA,TCGTAATA</t>
  </si>
  <si>
    <t>JP11</t>
  </si>
  <si>
    <t>ATATAATAAC,CGATAATA,TAATATAATAA,TAATCGTA,TATAATAATC,TATATCATAA,TATCATAATA,TATGATAATA</t>
  </si>
  <si>
    <t>Sample Name</t>
  </si>
  <si>
    <t>Target Name</t>
  </si>
  <si>
    <t>Reporter</t>
  </si>
  <si>
    <t>Quencher</t>
  </si>
  <si>
    <t>Ct Mean</t>
  </si>
  <si>
    <t>Ct SD</t>
  </si>
  <si>
    <t>Delta CT</t>
  </si>
  <si>
    <t>AVERAGE FOLD AMPLIFICATION (2^Delta CT)</t>
  </si>
  <si>
    <t>FAM</t>
  </si>
  <si>
    <t>TAMRA</t>
  </si>
  <si>
    <t>5% Pf</t>
  </si>
  <si>
    <t>--</t>
  </si>
  <si>
    <t>Tested using NGS?</t>
  </si>
  <si>
    <t>* Sundararaman SA, et al. (2016) Genomes of cryptic chimpanzee Plasmodium species reveal key evolutionary events leading to human malaria. Nat Commun 7:11078.  Abbreviations: NGS, next-generation sequencing.</t>
  </si>
  <si>
    <t>Fastq</t>
  </si>
  <si>
    <t xml:space="preserve">Lines </t>
  </si>
  <si>
    <t>Reads (Lines/4)</t>
  </si>
  <si>
    <t>JP11_S7_L001_R1.fastq.gz</t>
  </si>
  <si>
    <t>JP11_S7_L001_R2.fastq.gz</t>
  </si>
  <si>
    <t>JP1_S2_L001_R1.fastq.gz</t>
  </si>
  <si>
    <t>JP1_S2_L001_R2.fastq.gz</t>
  </si>
  <si>
    <t>JP5_S3_L001_R1.fastq.gz</t>
  </si>
  <si>
    <t>JP5_S3_L001_R2.fastq.gz</t>
  </si>
  <si>
    <t>JP6_S4_L001_R1.fastq.gz</t>
  </si>
  <si>
    <t>JP6_S4_L001_R2.fastq.gz</t>
  </si>
  <si>
    <t>JP7_S5_L001_R1.fastq.gz</t>
  </si>
  <si>
    <t>JP7_S5_L001_R2.fastq.gz</t>
  </si>
  <si>
    <t>JP9_S6_L001_R1.fastq.gz</t>
  </si>
  <si>
    <t>JP9_S6_L001_R2.fastq.gz</t>
  </si>
  <si>
    <t>Fastq/4</t>
  </si>
  <si>
    <t>Fastq Paired</t>
  </si>
  <si>
    <t>Pf Bam Alignment, Total</t>
  </si>
  <si>
    <t>Pf Paired Reads</t>
  </si>
  <si>
    <t>Human Bam Alignment, Total</t>
  </si>
  <si>
    <t>Human Paired Reads</t>
  </si>
  <si>
    <t>Pf Paired/Human Paired</t>
  </si>
  <si>
    <t>Fold parasite enrichment</t>
  </si>
  <si>
    <t>Total Reads per library</t>
  </si>
  <si>
    <t>BAM file</t>
  </si>
  <si>
    <t>Pf Breadth (median percent coverage by chromosome)</t>
  </si>
  <si>
    <t>Pf Percent Mapped (Alignment Totals/Fastq Paired)</t>
  </si>
  <si>
    <t>Human Percent Mapped (Alignment Totals/Fastq Paired)</t>
  </si>
  <si>
    <t>JP1_S2_L001.bam</t>
  </si>
  <si>
    <t>JP11_S7_L001.bam</t>
  </si>
  <si>
    <t>JP5_S3_L001.bam</t>
  </si>
  <si>
    <t>JP6_S4_L001.bam</t>
  </si>
  <si>
    <t>JP7_S5_L001.bam</t>
  </si>
  <si>
    <t>JP9_S6_L001.bam</t>
  </si>
  <si>
    <t>Hahn_S1_L001_R1.fastq.gz</t>
  </si>
  <si>
    <t>Hahn_S1_L001_R2.fastq.gz</t>
  </si>
  <si>
    <t>Hahn_S1_L001.bam</t>
  </si>
  <si>
    <r>
      <t xml:space="preserve">Note: "Hahn" refers to the two-step sWGA method reported by Sundararaman </t>
    </r>
    <r>
      <rPr>
        <i/>
        <sz val="12"/>
        <color theme="1"/>
        <rFont val="Calibri"/>
        <family val="2"/>
        <scheme val="minor"/>
      </rPr>
      <t>et al.</t>
    </r>
  </si>
  <si>
    <t>Sundararaman-Hahn (two-step, 6A and 8A)*</t>
  </si>
  <si>
    <t>pfldh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</si>
</sst>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0"/>
    <numFmt numFmtId="165" formatCode="0.0"/>
    <numFmt numFmtId="166" formatCode="0.0%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</font>
    <font>
      <b/>
      <i/>
      <sz val="12"/>
      <name val="Calibri"/>
      <family val="2"/>
    </font>
    <font>
      <b/>
      <sz val="12"/>
      <name val="Calibri"/>
      <family val="2"/>
    </font>
    <font>
      <i/>
      <sz val="12"/>
      <name val="Calibri"/>
      <family val="2"/>
    </font>
    <font>
      <i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Fill="1"/>
    <xf numFmtId="0" fontId="2" fillId="2" borderId="0" xfId="0" applyFont="1" applyFill="1" applyAlignment="1">
      <alignment wrapText="1"/>
    </xf>
    <xf numFmtId="0" fontId="3" fillId="0" borderId="0" xfId="0" applyFont="1" applyFill="1" applyAlignment="1">
      <alignment horizontal="left"/>
    </xf>
    <xf numFmtId="0" fontId="0" fillId="0" borderId="0" xfId="0" applyFont="1" applyFill="1"/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0" fillId="0" borderId="0" xfId="0" applyNumberFormat="1" applyAlignment="1">
      <alignment horizontal="right" wrapText="1"/>
    </xf>
    <xf numFmtId="0" fontId="0" fillId="0" borderId="0" xfId="0" applyAlignment="1">
      <alignment horizontal="right" vertical="center"/>
    </xf>
    <xf numFmtId="166" fontId="0" fillId="0" borderId="0" xfId="1" applyNumberFormat="1" applyFont="1" applyAlignment="1">
      <alignment horizontal="right" wrapText="1"/>
    </xf>
    <xf numFmtId="166" fontId="4" fillId="0" borderId="0" xfId="1" applyNumberFormat="1" applyFont="1" applyAlignment="1">
      <alignment horizontal="right" wrapText="1"/>
    </xf>
    <xf numFmtId="166" fontId="0" fillId="0" borderId="0" xfId="1" applyNumberFormat="1" applyFont="1" applyAlignment="1">
      <alignment horizontal="right"/>
    </xf>
    <xf numFmtId="0" fontId="7" fillId="0" borderId="0" xfId="0" applyFont="1"/>
    <xf numFmtId="0" fontId="8" fillId="0" borderId="2" xfId="0" quotePrefix="1" applyFont="1" applyFill="1" applyBorder="1" applyAlignment="1">
      <alignment horizontal="center" wrapText="1"/>
    </xf>
    <xf numFmtId="0" fontId="7" fillId="0" borderId="3" xfId="0" applyFont="1" applyBorder="1"/>
    <xf numFmtId="165" fontId="9" fillId="0" borderId="2" xfId="0" applyNumberFormat="1" applyFont="1" applyBorder="1" applyAlignment="1">
      <alignment horizontal="center"/>
    </xf>
    <xf numFmtId="165" fontId="9" fillId="0" borderId="2" xfId="0" applyNumberFormat="1" applyFont="1" applyFill="1" applyBorder="1" applyAlignment="1">
      <alignment horizontal="center"/>
    </xf>
    <xf numFmtId="0" fontId="7" fillId="0" borderId="3" xfId="0" applyFont="1" applyFill="1" applyBorder="1"/>
    <xf numFmtId="165" fontId="9" fillId="0" borderId="4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164" fontId="10" fillId="0" borderId="0" xfId="0" quotePrefix="1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164" fontId="6" fillId="0" borderId="8" xfId="0" applyNumberFormat="1" applyFont="1" applyFill="1" applyBorder="1" applyAlignment="1">
      <alignment horizontal="center"/>
    </xf>
    <xf numFmtId="0" fontId="7" fillId="3" borderId="3" xfId="0" applyFont="1" applyFill="1" applyBorder="1"/>
    <xf numFmtId="0" fontId="7" fillId="3" borderId="5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2" fillId="2" borderId="0" xfId="0" applyFont="1" applyFill="1" applyAlignment="1">
      <alignment horizontal="right" wrapText="1"/>
    </xf>
    <xf numFmtId="0" fontId="5" fillId="2" borderId="0" xfId="0" applyFont="1" applyFill="1" applyAlignment="1">
      <alignment horizontal="right" wrapText="1"/>
    </xf>
    <xf numFmtId="2" fontId="0" fillId="4" borderId="0" xfId="0" applyNumberFormat="1" applyFill="1" applyAlignment="1">
      <alignment horizontal="right"/>
    </xf>
    <xf numFmtId="0" fontId="6" fillId="0" borderId="0" xfId="0" applyFont="1" applyFill="1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quotePrefix="1" applyAlignment="1">
      <alignment horizontal="left" wrapText="1"/>
    </xf>
    <xf numFmtId="0" fontId="10" fillId="0" borderId="0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7D8D5-B739-034F-9B67-218F00D79BF6}">
  <dimension ref="A1:M12"/>
  <sheetViews>
    <sheetView workbookViewId="0">
      <selection activeCell="H24" sqref="H24"/>
    </sheetView>
  </sheetViews>
  <sheetFormatPr baseColWidth="10" defaultRowHeight="16" x14ac:dyDescent="0.2"/>
  <cols>
    <col min="2" max="2" width="11.6640625" customWidth="1"/>
    <col min="3" max="3" width="14.1640625" customWidth="1"/>
    <col min="7" max="7" width="13" customWidth="1"/>
    <col min="8" max="8" width="12.5" customWidth="1"/>
    <col min="9" max="9" width="13" customWidth="1"/>
    <col min="13" max="13" width="92.83203125" customWidth="1"/>
  </cols>
  <sheetData>
    <row r="1" spans="1:13" ht="34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x14ac:dyDescent="0.2">
      <c r="A2" s="4" t="s">
        <v>13</v>
      </c>
      <c r="B2" s="1" t="s">
        <v>14</v>
      </c>
      <c r="C2" s="1" t="s">
        <v>4</v>
      </c>
      <c r="D2" s="1">
        <v>68734</v>
      </c>
      <c r="E2" s="1">
        <v>2.7242040795388701E-2</v>
      </c>
      <c r="F2" s="1">
        <v>4</v>
      </c>
      <c r="G2" s="1">
        <v>64156.695206999997</v>
      </c>
      <c r="H2" s="1">
        <v>34991</v>
      </c>
      <c r="I2" s="1">
        <v>3198.9073210858201</v>
      </c>
      <c r="J2" s="1">
        <v>3565.2208744529198</v>
      </c>
      <c r="K2" s="1">
        <v>0.546361345515057</v>
      </c>
      <c r="L2" s="1" t="s">
        <v>15</v>
      </c>
      <c r="M2" s="1" t="s">
        <v>16</v>
      </c>
    </row>
    <row r="3" spans="1:13" x14ac:dyDescent="0.2">
      <c r="A3" s="4" t="s">
        <v>17</v>
      </c>
      <c r="B3" s="1" t="s">
        <v>14</v>
      </c>
      <c r="C3" s="1" t="s">
        <v>4</v>
      </c>
      <c r="D3" s="1">
        <v>3734</v>
      </c>
      <c r="E3" s="1">
        <v>2.8195721596383099E-2</v>
      </c>
      <c r="F3" s="1">
        <v>4</v>
      </c>
      <c r="G3" s="1">
        <v>65115.267507999997</v>
      </c>
      <c r="H3" s="1">
        <v>34584</v>
      </c>
      <c r="I3" s="1">
        <v>3372.7710320901901</v>
      </c>
      <c r="J3" s="1">
        <v>3730.8485654808601</v>
      </c>
      <c r="K3" s="1">
        <v>0.54435119872094495</v>
      </c>
      <c r="L3" s="1" t="s">
        <v>15</v>
      </c>
      <c r="M3" s="1" t="s">
        <v>18</v>
      </c>
    </row>
    <row r="4" spans="1:13" x14ac:dyDescent="0.2">
      <c r="A4" s="4" t="s">
        <v>19</v>
      </c>
      <c r="B4" s="1" t="s">
        <v>14</v>
      </c>
      <c r="C4" s="1" t="s">
        <v>4</v>
      </c>
      <c r="D4" s="1">
        <v>68829</v>
      </c>
      <c r="E4" s="1">
        <v>2.87820500759371E-2</v>
      </c>
      <c r="F4" s="1">
        <v>4</v>
      </c>
      <c r="G4" s="1">
        <v>65887.343854999999</v>
      </c>
      <c r="H4" s="1">
        <v>35379</v>
      </c>
      <c r="I4" s="1">
        <v>3441.4203539823002</v>
      </c>
      <c r="J4" s="1">
        <v>3926.05677718379</v>
      </c>
      <c r="K4" s="1">
        <v>0.55104364917545601</v>
      </c>
      <c r="L4" s="1" t="s">
        <v>15</v>
      </c>
      <c r="M4" s="1" t="s">
        <v>20</v>
      </c>
    </row>
    <row r="5" spans="1:13" x14ac:dyDescent="0.2">
      <c r="A5" s="4" t="s">
        <v>21</v>
      </c>
      <c r="B5" s="1" t="s">
        <v>22</v>
      </c>
      <c r="C5" s="1" t="s">
        <v>4</v>
      </c>
      <c r="D5" s="1">
        <v>14100</v>
      </c>
      <c r="E5" s="1">
        <v>2.9385936494430501E-2</v>
      </c>
      <c r="F5" s="1">
        <v>5</v>
      </c>
      <c r="G5" s="1">
        <v>54004.682881000001</v>
      </c>
      <c r="H5" s="1">
        <v>29077</v>
      </c>
      <c r="I5" s="1">
        <v>2859.7659026841502</v>
      </c>
      <c r="J5" s="1">
        <v>3250.0453644008799</v>
      </c>
      <c r="K5" s="1">
        <v>0.55493289854718497</v>
      </c>
      <c r="L5" s="1" t="s">
        <v>15</v>
      </c>
      <c r="M5" s="1" t="s">
        <v>23</v>
      </c>
    </row>
    <row r="6" spans="1:13" x14ac:dyDescent="0.2">
      <c r="A6" s="4" t="s">
        <v>24</v>
      </c>
      <c r="B6" s="1" t="s">
        <v>22</v>
      </c>
      <c r="C6" s="1" t="s">
        <v>4</v>
      </c>
      <c r="D6" s="1">
        <v>13679</v>
      </c>
      <c r="E6" s="1">
        <v>2.9466228442384199E-2</v>
      </c>
      <c r="F6" s="1">
        <v>5</v>
      </c>
      <c r="G6" s="1">
        <v>53368.017969</v>
      </c>
      <c r="H6" s="1">
        <v>32230</v>
      </c>
      <c r="I6" s="1">
        <v>2817.63434367829</v>
      </c>
      <c r="J6" s="1">
        <v>3215.2126183965902</v>
      </c>
      <c r="K6" s="1">
        <v>0.55811152803415898</v>
      </c>
      <c r="L6" s="1" t="s">
        <v>15</v>
      </c>
      <c r="M6" s="1" t="s">
        <v>25</v>
      </c>
    </row>
    <row r="7" spans="1:13" x14ac:dyDescent="0.2">
      <c r="A7" s="4" t="s">
        <v>26</v>
      </c>
      <c r="B7" s="1" t="s">
        <v>22</v>
      </c>
      <c r="C7" s="1" t="s">
        <v>4</v>
      </c>
      <c r="D7" s="1">
        <v>21548</v>
      </c>
      <c r="E7" s="1">
        <v>2.9604590129538401E-2</v>
      </c>
      <c r="F7" s="1">
        <v>5</v>
      </c>
      <c r="G7" s="1">
        <v>52631.682468999999</v>
      </c>
      <c r="H7" s="1">
        <v>28937</v>
      </c>
      <c r="I7" s="1">
        <v>2848.9413919413901</v>
      </c>
      <c r="J7" s="1">
        <v>3165.2610615820799</v>
      </c>
      <c r="K7" s="1">
        <v>0.54691872276844999</v>
      </c>
      <c r="L7" s="1" t="s">
        <v>15</v>
      </c>
      <c r="M7" s="1" t="s">
        <v>27</v>
      </c>
    </row>
    <row r="8" spans="1:13" x14ac:dyDescent="0.2">
      <c r="A8" s="4" t="s">
        <v>28</v>
      </c>
      <c r="B8" s="1" t="s">
        <v>14</v>
      </c>
      <c r="C8" s="1" t="s">
        <v>8</v>
      </c>
      <c r="D8" s="1">
        <v>56457</v>
      </c>
      <c r="E8" s="1">
        <v>3.4226616116002501E-2</v>
      </c>
      <c r="F8" s="1">
        <v>8</v>
      </c>
      <c r="G8" s="1">
        <v>31801.259300999998</v>
      </c>
      <c r="H8" s="1">
        <v>34217</v>
      </c>
      <c r="I8" s="1">
        <v>1895.2830801722</v>
      </c>
      <c r="J8" s="1">
        <v>2345.36939972337</v>
      </c>
      <c r="K8" s="1">
        <v>0.57429389070570203</v>
      </c>
      <c r="L8" s="1" t="s">
        <v>15</v>
      </c>
      <c r="M8" s="1" t="s">
        <v>29</v>
      </c>
    </row>
    <row r="9" spans="1:13" x14ac:dyDescent="0.2">
      <c r="A9" s="4" t="s">
        <v>30</v>
      </c>
      <c r="B9" s="1" t="s">
        <v>14</v>
      </c>
      <c r="C9" s="1" t="s">
        <v>8</v>
      </c>
      <c r="D9" s="1">
        <v>63604</v>
      </c>
      <c r="E9" s="1">
        <v>3.4229585986943402E-2</v>
      </c>
      <c r="F9" s="1">
        <v>8</v>
      </c>
      <c r="G9" s="1">
        <v>31956.822101999998</v>
      </c>
      <c r="H9" s="1">
        <v>34217</v>
      </c>
      <c r="I9" s="1">
        <v>1905.65419797451</v>
      </c>
      <c r="J9" s="1">
        <v>2354.2651274742602</v>
      </c>
      <c r="K9" s="1">
        <v>0.57401221647270195</v>
      </c>
      <c r="L9" s="1" t="s">
        <v>15</v>
      </c>
      <c r="M9" s="1" t="s">
        <v>31</v>
      </c>
    </row>
    <row r="10" spans="1:13" x14ac:dyDescent="0.2">
      <c r="A10" s="4" t="s">
        <v>32</v>
      </c>
      <c r="B10" s="1" t="s">
        <v>14</v>
      </c>
      <c r="C10" s="1" t="s">
        <v>8</v>
      </c>
      <c r="D10" s="1">
        <v>52555</v>
      </c>
      <c r="E10" s="1">
        <v>3.4964140438547203E-2</v>
      </c>
      <c r="F10" s="1">
        <v>8</v>
      </c>
      <c r="G10" s="1">
        <v>31461.936633000001</v>
      </c>
      <c r="H10" s="1">
        <v>35824</v>
      </c>
      <c r="I10" s="1">
        <v>1906.2769607843099</v>
      </c>
      <c r="J10" s="1">
        <v>2395.69176390142</v>
      </c>
      <c r="K10" s="1">
        <v>0.57706177724158603</v>
      </c>
      <c r="L10" s="1" t="s">
        <v>15</v>
      </c>
      <c r="M10" s="1" t="s">
        <v>33</v>
      </c>
    </row>
    <row r="11" spans="1:13" x14ac:dyDescent="0.2">
      <c r="A11" s="4" t="s">
        <v>34</v>
      </c>
      <c r="B11" s="1" t="s">
        <v>22</v>
      </c>
      <c r="C11" s="1" t="s">
        <v>8</v>
      </c>
      <c r="D11" s="1">
        <v>20098</v>
      </c>
      <c r="E11" s="1">
        <v>3.3390459153630002E-2</v>
      </c>
      <c r="F11" s="1">
        <v>8</v>
      </c>
      <c r="G11" s="1">
        <v>32898.967744000001</v>
      </c>
      <c r="H11" s="1">
        <v>28937</v>
      </c>
      <c r="I11" s="1">
        <v>1931.6855699975099</v>
      </c>
      <c r="J11" s="1">
        <v>2290.78196226926</v>
      </c>
      <c r="K11" s="1">
        <v>0.56868035653133497</v>
      </c>
      <c r="L11" s="1" t="s">
        <v>15</v>
      </c>
      <c r="M11" s="1" t="s">
        <v>35</v>
      </c>
    </row>
    <row r="12" spans="1:13" x14ac:dyDescent="0.2">
      <c r="A12" s="4" t="s">
        <v>36</v>
      </c>
      <c r="B12" s="1" t="s">
        <v>22</v>
      </c>
      <c r="C12" s="1" t="s">
        <v>8</v>
      </c>
      <c r="D12" s="1">
        <v>29578</v>
      </c>
      <c r="E12" s="1">
        <v>3.3912432085087499E-2</v>
      </c>
      <c r="F12" s="1">
        <v>8</v>
      </c>
      <c r="G12" s="1">
        <v>32648.243933000002</v>
      </c>
      <c r="H12" s="1">
        <v>28937</v>
      </c>
      <c r="I12" s="1">
        <v>1933.1259320629599</v>
      </c>
      <c r="J12" s="1">
        <v>2306.7244077110299</v>
      </c>
      <c r="K12" s="1">
        <v>0.57274145295525902</v>
      </c>
      <c r="L12" s="1" t="s">
        <v>15</v>
      </c>
      <c r="M12" s="1" t="s">
        <v>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B8640-4F35-1941-8FB1-E4268398F62E}">
  <dimension ref="A1:I17"/>
  <sheetViews>
    <sheetView tabSelected="1" workbookViewId="0">
      <selection activeCell="E13" sqref="E13"/>
    </sheetView>
  </sheetViews>
  <sheetFormatPr baseColWidth="10" defaultRowHeight="16" x14ac:dyDescent="0.2"/>
  <cols>
    <col min="1" max="1" width="38.33203125" customWidth="1"/>
    <col min="8" max="8" width="16.83203125" customWidth="1"/>
  </cols>
  <sheetData>
    <row r="1" spans="1:9" ht="51" x14ac:dyDescent="0.2">
      <c r="A1" s="32" t="s">
        <v>38</v>
      </c>
      <c r="B1" s="33" t="s">
        <v>39</v>
      </c>
      <c r="C1" s="33" t="s">
        <v>40</v>
      </c>
      <c r="D1" s="33" t="s">
        <v>41</v>
      </c>
      <c r="E1" s="33" t="s">
        <v>42</v>
      </c>
      <c r="F1" s="33" t="s">
        <v>43</v>
      </c>
      <c r="G1" s="33" t="s">
        <v>44</v>
      </c>
      <c r="H1" s="34" t="s">
        <v>45</v>
      </c>
      <c r="I1" s="35" t="s">
        <v>50</v>
      </c>
    </row>
    <row r="2" spans="1:9" ht="17" x14ac:dyDescent="0.2">
      <c r="A2" s="20" t="s">
        <v>48</v>
      </c>
      <c r="B2" s="44" t="s">
        <v>91</v>
      </c>
      <c r="C2" s="23" t="s">
        <v>46</v>
      </c>
      <c r="D2" s="23" t="s">
        <v>47</v>
      </c>
      <c r="E2" s="24">
        <v>34.125984191894531</v>
      </c>
      <c r="F2" s="24">
        <v>0.17443265020847321</v>
      </c>
      <c r="G2" s="25" t="s">
        <v>49</v>
      </c>
      <c r="H2" s="14" t="s">
        <v>49</v>
      </c>
      <c r="I2" s="15"/>
    </row>
    <row r="3" spans="1:9" x14ac:dyDescent="0.2">
      <c r="A3" s="20" t="s">
        <v>17</v>
      </c>
      <c r="B3" s="44" t="s">
        <v>91</v>
      </c>
      <c r="C3" s="23" t="s">
        <v>46</v>
      </c>
      <c r="D3" s="23" t="s">
        <v>47</v>
      </c>
      <c r="E3" s="24">
        <v>31.064765930175781</v>
      </c>
      <c r="F3" s="24">
        <v>0.12706094980239868</v>
      </c>
      <c r="G3" s="24">
        <v>3.06121826171875</v>
      </c>
      <c r="H3" s="16">
        <v>8.3467714148621095</v>
      </c>
      <c r="I3" s="15" t="s">
        <v>22</v>
      </c>
    </row>
    <row r="4" spans="1:9" x14ac:dyDescent="0.2">
      <c r="A4" s="20" t="s">
        <v>19</v>
      </c>
      <c r="B4" s="44" t="s">
        <v>91</v>
      </c>
      <c r="C4" s="23" t="s">
        <v>46</v>
      </c>
      <c r="D4" s="23" t="s">
        <v>47</v>
      </c>
      <c r="E4" s="24">
        <v>30.727167129516602</v>
      </c>
      <c r="F4" s="24">
        <v>0.33472016453742981</v>
      </c>
      <c r="G4" s="24">
        <v>3.3988170623779297</v>
      </c>
      <c r="H4" s="16">
        <v>10.547411390929556</v>
      </c>
      <c r="I4" s="15" t="s">
        <v>22</v>
      </c>
    </row>
    <row r="5" spans="1:9" x14ac:dyDescent="0.2">
      <c r="A5" s="20" t="s">
        <v>21</v>
      </c>
      <c r="B5" s="44" t="s">
        <v>91</v>
      </c>
      <c r="C5" s="23" t="s">
        <v>46</v>
      </c>
      <c r="D5" s="23" t="s">
        <v>47</v>
      </c>
      <c r="E5" s="24">
        <v>29.377449035644531</v>
      </c>
      <c r="F5" s="24">
        <v>0.49629837274551392</v>
      </c>
      <c r="G5" s="24">
        <v>4.74853515625</v>
      </c>
      <c r="H5" s="16">
        <v>26.881377358141638</v>
      </c>
      <c r="I5" s="15" t="s">
        <v>22</v>
      </c>
    </row>
    <row r="6" spans="1:9" x14ac:dyDescent="0.2">
      <c r="A6" s="21" t="s">
        <v>13</v>
      </c>
      <c r="B6" s="44" t="s">
        <v>91</v>
      </c>
      <c r="C6" s="26" t="s">
        <v>46</v>
      </c>
      <c r="D6" s="26" t="s">
        <v>47</v>
      </c>
      <c r="E6" s="27">
        <v>28.258975982666016</v>
      </c>
      <c r="F6" s="27">
        <v>0.29713460803031921</v>
      </c>
      <c r="G6" s="27">
        <v>5.8670082092285156</v>
      </c>
      <c r="H6" s="17">
        <v>58.364054695674518</v>
      </c>
      <c r="I6" s="30" t="s">
        <v>14</v>
      </c>
    </row>
    <row r="7" spans="1:9" x14ac:dyDescent="0.2">
      <c r="A7" s="21" t="s">
        <v>26</v>
      </c>
      <c r="B7" s="44" t="s">
        <v>91</v>
      </c>
      <c r="C7" s="26" t="s">
        <v>46</v>
      </c>
      <c r="D7" s="26" t="s">
        <v>47</v>
      </c>
      <c r="E7" s="27">
        <v>28.081321716308594</v>
      </c>
      <c r="F7" s="27">
        <v>0.2502443790435791</v>
      </c>
      <c r="G7" s="27">
        <v>6.0446624755859375</v>
      </c>
      <c r="H7" s="17">
        <v>66.012277825788786</v>
      </c>
      <c r="I7" s="30" t="s">
        <v>14</v>
      </c>
    </row>
    <row r="8" spans="1:9" x14ac:dyDescent="0.2">
      <c r="A8" s="21" t="s">
        <v>90</v>
      </c>
      <c r="B8" s="44" t="s">
        <v>91</v>
      </c>
      <c r="C8" s="26" t="s">
        <v>46</v>
      </c>
      <c r="D8" s="26" t="s">
        <v>47</v>
      </c>
      <c r="E8" s="27">
        <v>27.532217025756836</v>
      </c>
      <c r="F8" s="27">
        <v>9.9490836262702942E-2</v>
      </c>
      <c r="G8" s="27">
        <v>6.5937671661376953</v>
      </c>
      <c r="H8" s="17">
        <v>96.587672623013091</v>
      </c>
      <c r="I8" s="18" t="s">
        <v>22</v>
      </c>
    </row>
    <row r="9" spans="1:9" x14ac:dyDescent="0.2">
      <c r="A9" s="21" t="s">
        <v>34</v>
      </c>
      <c r="B9" s="44" t="s">
        <v>91</v>
      </c>
      <c r="C9" s="26" t="s">
        <v>46</v>
      </c>
      <c r="D9" s="26" t="s">
        <v>47</v>
      </c>
      <c r="E9" s="27">
        <v>27.505077362060547</v>
      </c>
      <c r="F9" s="27">
        <v>0.44197815656661987</v>
      </c>
      <c r="G9" s="27">
        <v>6.6209068298339844</v>
      </c>
      <c r="H9" s="17">
        <v>98.421856849753539</v>
      </c>
      <c r="I9" s="18" t="s">
        <v>22</v>
      </c>
    </row>
    <row r="10" spans="1:9" x14ac:dyDescent="0.2">
      <c r="A10" s="21" t="s">
        <v>30</v>
      </c>
      <c r="B10" s="44" t="s">
        <v>91</v>
      </c>
      <c r="C10" s="26" t="s">
        <v>46</v>
      </c>
      <c r="D10" s="26" t="s">
        <v>47</v>
      </c>
      <c r="E10" s="27">
        <v>27.189098358154297</v>
      </c>
      <c r="F10" s="27">
        <v>0.54119658470153809</v>
      </c>
      <c r="G10" s="27">
        <v>6.9368858337402344</v>
      </c>
      <c r="H10" s="17">
        <v>122.52105068195628</v>
      </c>
      <c r="I10" s="18" t="s">
        <v>22</v>
      </c>
    </row>
    <row r="11" spans="1:9" x14ac:dyDescent="0.2">
      <c r="A11" s="21" t="s">
        <v>24</v>
      </c>
      <c r="B11" s="44" t="s">
        <v>91</v>
      </c>
      <c r="C11" s="26" t="s">
        <v>46</v>
      </c>
      <c r="D11" s="26" t="s">
        <v>47</v>
      </c>
      <c r="E11" s="27">
        <v>26.852851867675781</v>
      </c>
      <c r="F11" s="27">
        <v>0.18048156797885895</v>
      </c>
      <c r="G11" s="27">
        <v>7.27313232421875</v>
      </c>
      <c r="H11" s="17">
        <v>154.67887047392412</v>
      </c>
      <c r="I11" s="30" t="s">
        <v>14</v>
      </c>
    </row>
    <row r="12" spans="1:9" x14ac:dyDescent="0.2">
      <c r="A12" s="21" t="s">
        <v>28</v>
      </c>
      <c r="B12" s="44" t="s">
        <v>91</v>
      </c>
      <c r="C12" s="26" t="s">
        <v>46</v>
      </c>
      <c r="D12" s="26" t="s">
        <v>47</v>
      </c>
      <c r="E12" s="27">
        <v>25.51800537109375</v>
      </c>
      <c r="F12" s="27">
        <v>0.57365435361862183</v>
      </c>
      <c r="G12" s="27">
        <v>8.6079788208007812</v>
      </c>
      <c r="H12" s="17">
        <v>390.17534863289848</v>
      </c>
      <c r="I12" s="30" t="s">
        <v>14</v>
      </c>
    </row>
    <row r="13" spans="1:9" x14ac:dyDescent="0.2">
      <c r="A13" s="21" t="s">
        <v>32</v>
      </c>
      <c r="B13" s="44" t="s">
        <v>91</v>
      </c>
      <c r="C13" s="26" t="s">
        <v>46</v>
      </c>
      <c r="D13" s="26" t="s">
        <v>47</v>
      </c>
      <c r="E13" s="27">
        <v>25.310754776000977</v>
      </c>
      <c r="F13" s="27">
        <v>0.25282713770866394</v>
      </c>
      <c r="G13" s="27">
        <v>8.8152294158935547</v>
      </c>
      <c r="H13" s="17">
        <v>450.45195158707861</v>
      </c>
      <c r="I13" s="30" t="s">
        <v>14</v>
      </c>
    </row>
    <row r="14" spans="1:9" x14ac:dyDescent="0.2">
      <c r="A14" s="22" t="s">
        <v>36</v>
      </c>
      <c r="B14" s="45" t="s">
        <v>91</v>
      </c>
      <c r="C14" s="28" t="s">
        <v>46</v>
      </c>
      <c r="D14" s="28" t="s">
        <v>47</v>
      </c>
      <c r="E14" s="29">
        <v>24.599096298217773</v>
      </c>
      <c r="F14" s="29">
        <v>0.7380378246307373</v>
      </c>
      <c r="G14" s="29">
        <v>9.5268878936767578</v>
      </c>
      <c r="H14" s="19">
        <v>737.69870542797753</v>
      </c>
      <c r="I14" s="31" t="s">
        <v>14</v>
      </c>
    </row>
    <row r="15" spans="1:9" x14ac:dyDescent="0.2">
      <c r="A15" s="13"/>
      <c r="B15" s="13"/>
      <c r="C15" s="13"/>
      <c r="D15" s="13"/>
      <c r="E15" s="13"/>
      <c r="F15" s="13"/>
      <c r="G15" s="13"/>
      <c r="H15" s="13"/>
      <c r="I15" s="13"/>
    </row>
    <row r="16" spans="1:9" ht="32" customHeight="1" x14ac:dyDescent="0.2">
      <c r="A16" s="41" t="s">
        <v>51</v>
      </c>
      <c r="B16" s="41"/>
      <c r="C16" s="41"/>
      <c r="D16" s="41"/>
      <c r="E16" s="41"/>
      <c r="F16" s="41"/>
      <c r="G16" s="41"/>
      <c r="H16" s="41"/>
      <c r="I16" s="41"/>
    </row>
    <row r="17" spans="1:1" x14ac:dyDescent="0.2">
      <c r="A17" s="3"/>
    </row>
  </sheetData>
  <mergeCells count="1">
    <mergeCell ref="A16:I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CE869-199F-BF48-9FE5-2E7B02BA4063}">
  <dimension ref="A1:L27"/>
  <sheetViews>
    <sheetView workbookViewId="0">
      <selection activeCell="G33" sqref="G33"/>
    </sheetView>
  </sheetViews>
  <sheetFormatPr baseColWidth="10" defaultRowHeight="16" x14ac:dyDescent="0.2"/>
  <cols>
    <col min="1" max="1" width="31.1640625" customWidth="1"/>
    <col min="4" max="4" width="12.33203125" customWidth="1"/>
    <col min="6" max="6" width="17.83203125" customWidth="1"/>
    <col min="7" max="7" width="18.1640625" customWidth="1"/>
    <col min="8" max="8" width="12.1640625" customWidth="1"/>
    <col min="10" max="10" width="18.1640625" customWidth="1"/>
  </cols>
  <sheetData>
    <row r="1" spans="1:4" ht="34" x14ac:dyDescent="0.2">
      <c r="A1" s="36" t="s">
        <v>52</v>
      </c>
      <c r="B1" s="37" t="s">
        <v>53</v>
      </c>
      <c r="C1" s="38" t="s">
        <v>54</v>
      </c>
      <c r="D1" s="38" t="s">
        <v>75</v>
      </c>
    </row>
    <row r="2" spans="1:4" x14ac:dyDescent="0.2">
      <c r="A2" t="s">
        <v>86</v>
      </c>
      <c r="B2">
        <v>21047940</v>
      </c>
      <c r="C2">
        <f>B2/4</f>
        <v>5261985</v>
      </c>
      <c r="D2" s="42">
        <f>SUM(C2:C3)</f>
        <v>10523970</v>
      </c>
    </row>
    <row r="3" spans="1:4" x14ac:dyDescent="0.2">
      <c r="A3" t="s">
        <v>87</v>
      </c>
      <c r="B3">
        <v>21047940</v>
      </c>
      <c r="C3">
        <f t="shared" ref="C3:C14" si="0">B3/4</f>
        <v>5261985</v>
      </c>
      <c r="D3" s="42"/>
    </row>
    <row r="4" spans="1:4" x14ac:dyDescent="0.2">
      <c r="A4" t="s">
        <v>55</v>
      </c>
      <c r="B4">
        <v>13290396</v>
      </c>
      <c r="C4">
        <f t="shared" si="0"/>
        <v>3322599</v>
      </c>
      <c r="D4" s="42">
        <f t="shared" ref="D4" si="1">SUM(C4:C5)</f>
        <v>6645198</v>
      </c>
    </row>
    <row r="5" spans="1:4" x14ac:dyDescent="0.2">
      <c r="A5" t="s">
        <v>56</v>
      </c>
      <c r="B5">
        <v>13290396</v>
      </c>
      <c r="C5">
        <f t="shared" si="0"/>
        <v>3322599</v>
      </c>
      <c r="D5" s="42"/>
    </row>
    <row r="6" spans="1:4" x14ac:dyDescent="0.2">
      <c r="A6" t="s">
        <v>57</v>
      </c>
      <c r="B6">
        <v>3900832</v>
      </c>
      <c r="C6">
        <f t="shared" si="0"/>
        <v>975208</v>
      </c>
      <c r="D6" s="42">
        <f t="shared" ref="D6" si="2">SUM(C6:C7)</f>
        <v>1950416</v>
      </c>
    </row>
    <row r="7" spans="1:4" x14ac:dyDescent="0.2">
      <c r="A7" t="s">
        <v>58</v>
      </c>
      <c r="B7">
        <v>3900832</v>
      </c>
      <c r="C7">
        <f t="shared" si="0"/>
        <v>975208</v>
      </c>
      <c r="D7" s="42"/>
    </row>
    <row r="8" spans="1:4" x14ac:dyDescent="0.2">
      <c r="A8" t="s">
        <v>59</v>
      </c>
      <c r="B8">
        <v>1207672</v>
      </c>
      <c r="C8">
        <f t="shared" si="0"/>
        <v>301918</v>
      </c>
      <c r="D8" s="42">
        <f t="shared" ref="D8" si="3">SUM(C8:C9)</f>
        <v>603836</v>
      </c>
    </row>
    <row r="9" spans="1:4" x14ac:dyDescent="0.2">
      <c r="A9" t="s">
        <v>60</v>
      </c>
      <c r="B9">
        <v>1207672</v>
      </c>
      <c r="C9">
        <f t="shared" si="0"/>
        <v>301918</v>
      </c>
      <c r="D9" s="42"/>
    </row>
    <row r="10" spans="1:4" x14ac:dyDescent="0.2">
      <c r="A10" t="s">
        <v>61</v>
      </c>
      <c r="B10">
        <v>5433832</v>
      </c>
      <c r="C10">
        <f t="shared" si="0"/>
        <v>1358458</v>
      </c>
      <c r="D10" s="42">
        <f t="shared" ref="D10" si="4">SUM(C10:C11)</f>
        <v>2716916</v>
      </c>
    </row>
    <row r="11" spans="1:4" x14ac:dyDescent="0.2">
      <c r="A11" t="s">
        <v>62</v>
      </c>
      <c r="B11">
        <v>5433832</v>
      </c>
      <c r="C11">
        <f t="shared" si="0"/>
        <v>1358458</v>
      </c>
      <c r="D11" s="42"/>
    </row>
    <row r="12" spans="1:4" x14ac:dyDescent="0.2">
      <c r="A12" t="s">
        <v>63</v>
      </c>
      <c r="B12">
        <v>4552236</v>
      </c>
      <c r="C12">
        <f t="shared" si="0"/>
        <v>1138059</v>
      </c>
      <c r="D12" s="42">
        <f t="shared" ref="D12" si="5">SUM(C12:C13)</f>
        <v>2276118</v>
      </c>
    </row>
    <row r="13" spans="1:4" x14ac:dyDescent="0.2">
      <c r="A13" t="s">
        <v>64</v>
      </c>
      <c r="B13">
        <v>4552236</v>
      </c>
      <c r="C13">
        <f t="shared" si="0"/>
        <v>1138059</v>
      </c>
      <c r="D13" s="42"/>
    </row>
    <row r="14" spans="1:4" x14ac:dyDescent="0.2">
      <c r="A14" t="s">
        <v>65</v>
      </c>
      <c r="B14">
        <v>19233040</v>
      </c>
      <c r="C14">
        <f t="shared" si="0"/>
        <v>4808260</v>
      </c>
      <c r="D14" s="42">
        <f t="shared" ref="D14" si="6">SUM(C14:C15)</f>
        <v>9616520</v>
      </c>
    </row>
    <row r="15" spans="1:4" x14ac:dyDescent="0.2">
      <c r="A15" t="s">
        <v>66</v>
      </c>
      <c r="B15">
        <v>19233040</v>
      </c>
      <c r="C15">
        <f>B15/4</f>
        <v>4808260</v>
      </c>
      <c r="D15" s="42"/>
    </row>
    <row r="17" spans="1:12" ht="56" customHeight="1" x14ac:dyDescent="0.2">
      <c r="A17" s="38" t="s">
        <v>76</v>
      </c>
      <c r="B17" s="37" t="s">
        <v>67</v>
      </c>
      <c r="C17" s="38" t="s">
        <v>68</v>
      </c>
      <c r="D17" s="38" t="s">
        <v>69</v>
      </c>
      <c r="E17" s="38" t="s">
        <v>70</v>
      </c>
      <c r="F17" s="38" t="s">
        <v>78</v>
      </c>
      <c r="G17" s="39" t="s">
        <v>77</v>
      </c>
      <c r="H17" s="38" t="s">
        <v>71</v>
      </c>
      <c r="I17" s="38" t="s">
        <v>72</v>
      </c>
      <c r="J17" s="38" t="s">
        <v>79</v>
      </c>
      <c r="K17" s="38" t="s">
        <v>73</v>
      </c>
      <c r="L17" s="38" t="s">
        <v>74</v>
      </c>
    </row>
    <row r="18" spans="1:12" ht="16" customHeight="1" x14ac:dyDescent="0.2">
      <c r="A18" s="5" t="s">
        <v>88</v>
      </c>
      <c r="B18" s="6">
        <v>5261985</v>
      </c>
      <c r="C18" s="7">
        <v>10523970</v>
      </c>
      <c r="D18" s="6">
        <v>10601032</v>
      </c>
      <c r="E18" s="5">
        <v>5310212</v>
      </c>
      <c r="F18" s="10">
        <f t="shared" ref="F18:F24" si="7">E18/C18</f>
        <v>0.50458258622934116</v>
      </c>
      <c r="G18" s="11">
        <v>0.997</v>
      </c>
      <c r="H18" s="8">
        <v>10833555</v>
      </c>
      <c r="I18" s="6">
        <v>3796258</v>
      </c>
      <c r="J18" s="12">
        <f t="shared" ref="J18:J24" si="8">I18/C18</f>
        <v>0.36072489754341758</v>
      </c>
      <c r="K18" s="6">
        <f>E18/I18</f>
        <v>1.3988016620577421</v>
      </c>
      <c r="L18" s="40">
        <f t="shared" ref="L18:L24" si="9">F18/0.05</f>
        <v>10.091651724586823</v>
      </c>
    </row>
    <row r="19" spans="1:12" ht="16" customHeight="1" x14ac:dyDescent="0.2">
      <c r="A19" s="5" t="s">
        <v>80</v>
      </c>
      <c r="B19" s="6">
        <v>975208</v>
      </c>
      <c r="C19" s="7">
        <v>1950416</v>
      </c>
      <c r="D19" s="6">
        <v>1958606</v>
      </c>
      <c r="E19" s="5">
        <v>797832</v>
      </c>
      <c r="F19" s="10">
        <f t="shared" si="7"/>
        <v>0.40905734981665448</v>
      </c>
      <c r="G19" s="11">
        <v>0.99299999999999999</v>
      </c>
      <c r="H19" s="8">
        <v>2005666</v>
      </c>
      <c r="I19" s="6">
        <v>1165558</v>
      </c>
      <c r="J19" s="12">
        <f t="shared" si="8"/>
        <v>0.59759456444163706</v>
      </c>
      <c r="K19" s="6">
        <f t="shared" ref="K19:K24" si="10">E19/I19</f>
        <v>0.68450647672616893</v>
      </c>
      <c r="L19" s="40">
        <f t="shared" si="9"/>
        <v>8.1811469963330889</v>
      </c>
    </row>
    <row r="20" spans="1:12" ht="16" customHeight="1" x14ac:dyDescent="0.2">
      <c r="A20" s="5" t="s">
        <v>81</v>
      </c>
      <c r="B20" s="6">
        <v>3322599</v>
      </c>
      <c r="C20" s="7">
        <v>6645198</v>
      </c>
      <c r="D20" s="6">
        <v>6710231</v>
      </c>
      <c r="E20" s="5">
        <v>4680868</v>
      </c>
      <c r="F20" s="10">
        <f t="shared" si="7"/>
        <v>0.70439857473020373</v>
      </c>
      <c r="G20" s="11">
        <v>0.77300000000000002</v>
      </c>
      <c r="H20" s="8">
        <v>6895245</v>
      </c>
      <c r="I20" s="6">
        <v>2492782</v>
      </c>
      <c r="J20" s="12">
        <f t="shared" si="8"/>
        <v>0.37512531605529287</v>
      </c>
      <c r="K20" s="6">
        <f t="shared" si="10"/>
        <v>1.8777686937726605</v>
      </c>
      <c r="L20" s="40">
        <f t="shared" si="9"/>
        <v>14.087971494604075</v>
      </c>
    </row>
    <row r="21" spans="1:12" ht="16" customHeight="1" x14ac:dyDescent="0.2">
      <c r="A21" s="5" t="s">
        <v>82</v>
      </c>
      <c r="B21" s="6">
        <v>301918</v>
      </c>
      <c r="C21" s="7">
        <v>603836</v>
      </c>
      <c r="D21" s="6">
        <v>609677</v>
      </c>
      <c r="E21" s="5">
        <v>468732</v>
      </c>
      <c r="F21" s="10">
        <f t="shared" si="7"/>
        <v>0.77625712941924629</v>
      </c>
      <c r="G21" s="11">
        <v>0.68400000000000005</v>
      </c>
      <c r="H21" s="8">
        <v>621849</v>
      </c>
      <c r="I21" s="8">
        <v>277436</v>
      </c>
      <c r="J21" s="12">
        <f t="shared" si="8"/>
        <v>0.45945587874853439</v>
      </c>
      <c r="K21" s="6">
        <f t="shared" si="10"/>
        <v>1.6895139779985293</v>
      </c>
      <c r="L21" s="40">
        <f t="shared" si="9"/>
        <v>15.525142588384925</v>
      </c>
    </row>
    <row r="22" spans="1:12" ht="16" customHeight="1" x14ac:dyDescent="0.2">
      <c r="A22" s="5" t="s">
        <v>83</v>
      </c>
      <c r="B22" s="6">
        <v>1358458</v>
      </c>
      <c r="C22" s="7">
        <v>2716916</v>
      </c>
      <c r="D22" s="6">
        <v>2727428</v>
      </c>
      <c r="E22" s="5">
        <v>1029198</v>
      </c>
      <c r="F22" s="10">
        <f t="shared" si="7"/>
        <v>0.37881112261107813</v>
      </c>
      <c r="G22" s="11">
        <v>0.92400000000000004</v>
      </c>
      <c r="H22" s="8">
        <v>2760485</v>
      </c>
      <c r="I22" s="8">
        <v>1556574</v>
      </c>
      <c r="J22" s="12">
        <f t="shared" si="8"/>
        <v>0.57291944248552407</v>
      </c>
      <c r="K22" s="6">
        <f t="shared" si="10"/>
        <v>0.66119439230001276</v>
      </c>
      <c r="L22" s="40">
        <f t="shared" si="9"/>
        <v>7.576222452221562</v>
      </c>
    </row>
    <row r="23" spans="1:12" ht="16" customHeight="1" x14ac:dyDescent="0.2">
      <c r="A23" s="5" t="s">
        <v>84</v>
      </c>
      <c r="B23" s="6">
        <v>1138059</v>
      </c>
      <c r="C23" s="9">
        <v>2276118</v>
      </c>
      <c r="D23" s="6">
        <v>2296793</v>
      </c>
      <c r="E23" s="5">
        <v>1674692</v>
      </c>
      <c r="F23" s="10">
        <f t="shared" si="7"/>
        <v>0.73576677483329067</v>
      </c>
      <c r="G23" s="11">
        <v>0.93</v>
      </c>
      <c r="H23" s="8">
        <v>2346549</v>
      </c>
      <c r="I23" s="8">
        <v>1128146</v>
      </c>
      <c r="J23" s="12">
        <f t="shared" si="8"/>
        <v>0.49564477764333836</v>
      </c>
      <c r="K23" s="6">
        <f t="shared" si="10"/>
        <v>1.4844638903120695</v>
      </c>
      <c r="L23" s="40">
        <f t="shared" si="9"/>
        <v>14.715335496665812</v>
      </c>
    </row>
    <row r="24" spans="1:12" ht="16" customHeight="1" x14ac:dyDescent="0.2">
      <c r="A24" s="5" t="s">
        <v>85</v>
      </c>
      <c r="B24" s="6">
        <v>4808260</v>
      </c>
      <c r="C24" s="9">
        <v>9616520</v>
      </c>
      <c r="D24" s="6">
        <v>9710637</v>
      </c>
      <c r="E24" s="5">
        <v>6902626</v>
      </c>
      <c r="F24" s="10">
        <f t="shared" si="7"/>
        <v>0.71778834755192111</v>
      </c>
      <c r="G24" s="11">
        <v>0.996</v>
      </c>
      <c r="H24" s="8">
        <v>9935441</v>
      </c>
      <c r="I24" s="8">
        <v>3677220</v>
      </c>
      <c r="J24" s="12">
        <f t="shared" si="8"/>
        <v>0.38238572789325037</v>
      </c>
      <c r="K24" s="6">
        <f t="shared" si="10"/>
        <v>1.8771316374870146</v>
      </c>
      <c r="L24" s="40">
        <f t="shared" si="9"/>
        <v>14.355766951038422</v>
      </c>
    </row>
    <row r="27" spans="1:12" x14ac:dyDescent="0.2">
      <c r="A27" s="43" t="s">
        <v>89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</row>
  </sheetData>
  <mergeCells count="8">
    <mergeCell ref="D14:D15"/>
    <mergeCell ref="A27:L27"/>
    <mergeCell ref="D2:D3"/>
    <mergeCell ref="D4:D5"/>
    <mergeCell ref="D6:D7"/>
    <mergeCell ref="D8:D9"/>
    <mergeCell ref="D10:D11"/>
    <mergeCell ref="D12:D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 - Candidate sWGA primer sets</vt:lpstr>
      <vt:lpstr>B - Initial assessment (qPCR)</vt:lpstr>
      <vt:lpstr>C - NGS assessment (MiSeq)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Parr</dc:creator>
  <cp:lastModifiedBy>jonbparr</cp:lastModifiedBy>
  <dcterms:created xsi:type="dcterms:W3CDTF">2019-06-21T20:29:27Z</dcterms:created>
  <dcterms:modified xsi:type="dcterms:W3CDTF">2019-07-12T13:50:05Z</dcterms:modified>
</cp:coreProperties>
</file>